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05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<sst xmlns="http://schemas.openxmlformats.org/spreadsheetml/2006/main" count="316" uniqueCount="105">
  <si>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</si>
  <si>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</si>
  <si>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</si>
  <si>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</si>
  <si>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</si>
  <si>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</si>
  <si>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</si>
  <si>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</si>
  <si>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</si>
  <si>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</si>
  <si>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</si>
  <si>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</si>
  <si>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</si>
  <si>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</si>
  <si>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</si>
  <si>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</si>
  <si>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</si>
  <si>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</si>
  <si>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</si>
  <si>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</si>
  <si>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</si>
  <si>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</si>
  <si>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</si>
  <si>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</si>
  <si>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</si>
  <si>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</si>
  <si>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</si>
  <si>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</si>
  <si>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</si>
  <si>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</si>
  <si>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</si>
  <si>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</si>
  <si>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</si>
  <si>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</si>
  <si>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</si>
  <si>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</si>
  <si>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</si>
  <si>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</si>
  <si>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</si>
  <si>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</si>
  <si>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</si>
  <si>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</si>
  <si>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</si>
  <si>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</si>
  <si>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</si>
  <si>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</si>
  <si>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</si>
  <si>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</si>
  <si>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</si>
  <si>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</si>
  <si>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</si>
  <si>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</si>
  <si>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</si>
  <si>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</si>
  <si>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</si>
  <si>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</si>
  <si>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</si>
  <si>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</si>
  <si>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</si>
  <si>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</si>
  <si>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</si>
  <si>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</si>
  <si>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</si>
  <si>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</si>
  <si>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</si>
  <si>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</si>
  <si>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</si>
  <si>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</si>
  <si>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</si>
  <si>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</si>
  <si>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</si>
  <si>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</si>
  <si>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</si>
  <si>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</si>
  <si>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</si>
  <si>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</si>
  <si>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</si>
  <si>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</si>
  <si>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</si>
  <si>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</si>
  <si>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</si>
  <si>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</si>
  <si>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</si>
  <si>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</si>
  <si>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</si>
  <si>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</si>
  <si>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</si>
  <si>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</si>
  <si>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</si>
  <si>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</si>
  <si>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</si>
  <si>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</si>
  <si>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</si>
  <si>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</si>
  <si>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</si>
  <si>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</si>
  <si>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2008 value using  $2000/metric Ton of actual N, 2008</t>
  </si>
  <si>
    <t>$2000/metric Ton of actual N, 2008</t>
  </si>
  <si>
    <t>2010 World</t>
  </si>
  <si>
    <t>2010 Brazil</t>
  </si>
  <si>
    <t>2010 US</t>
  </si>
  <si>
    <t>Consumption of fertilizer-N</t>
  </si>
  <si>
    <t>2010 value using $650/metric Ton of actual N</t>
  </si>
  <si>
    <t>2010 value using $650/metric Ton of actual N (20% increase)</t>
  </si>
  <si>
    <t>NUE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</si>
</sst>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 horizontal="left"/>
    </xf>
    <xf numFmtId="0" fontId="11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5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5</xdr:row>
      <xdr:rowOff>85725</xdr:rowOff>
    </xdr:from>
    <xdr:to>
      <xdr:col>9</xdr:col>
      <xdr:colOff>514350</xdr:colOff>
      <xdr:row>16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981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4.28125" style="0" customWidth="1"/>
    <col min="2" max="2" width="6.28125" style="0" customWidth="1"/>
    <col min="3" max="3" width="18.8515625" style="30" customWidth="1"/>
    <col min="4" max="4" width="17.00390625" style="0" customWidth="1"/>
    <col min="5" max="5" width="14.57421875" style="0" customWidth="1"/>
    <col min="6" max="6" width="7.8515625" style="12" customWidth="1"/>
    <col min="9" max="10" width="16.140625" style="0" customWidth="1"/>
    <col min="11" max="11" width="10.00390625" style="0" bestFit="1" customWidth="1"/>
  </cols>
  <sheetData>
    <row r="1" ht="13.5" thickBot="1"/>
    <row r="2" spans="1:7" ht="18.75" thickBot="1">
      <c r="A2" s="45" t="s">
        <v>104</v>
      </c>
      <c r="B2" s="46"/>
      <c r="C2" s="47" t="s">
        <v>98</v>
      </c>
      <c r="D2" s="47" t="s">
        <v>100</v>
      </c>
      <c r="E2" s="47" t="s">
        <v>99</v>
      </c>
      <c r="F2" s="6"/>
      <c r="G2" s="2"/>
    </row>
    <row r="3" spans="1:7" ht="12.75">
      <c r="A3" s="48" t="s">
        <v>101</v>
      </c>
      <c r="B3" s="49"/>
      <c r="C3" s="50">
        <v>105890295</v>
      </c>
      <c r="D3" s="50">
        <v>11488400</v>
      </c>
      <c r="E3" s="50">
        <v>2854819</v>
      </c>
      <c r="F3" s="24">
        <v>1</v>
      </c>
      <c r="G3" s="31" t="s">
        <v>25</v>
      </c>
    </row>
    <row r="4" spans="1:7" ht="12.75">
      <c r="A4" s="6" t="s">
        <v>35</v>
      </c>
      <c r="B4" s="6"/>
      <c r="C4" s="6"/>
      <c r="D4" s="12"/>
      <c r="E4" s="12"/>
      <c r="F4" s="24">
        <v>2</v>
      </c>
      <c r="G4" s="2"/>
    </row>
    <row r="5" spans="1:7" ht="12.75">
      <c r="A5" s="6" t="s">
        <v>66</v>
      </c>
      <c r="B5" s="6"/>
      <c r="C5" s="50">
        <f>0.6*C3</f>
        <v>63534177</v>
      </c>
      <c r="D5" s="50">
        <f>0.6*D3</f>
        <v>6893040</v>
      </c>
      <c r="E5" s="50">
        <f>0.6*E3</f>
        <v>1712891.4</v>
      </c>
      <c r="F5" s="24"/>
      <c r="G5" s="2" t="s">
        <v>25</v>
      </c>
    </row>
    <row r="6" spans="1:7" ht="12.75">
      <c r="A6" s="6"/>
      <c r="B6" s="6"/>
      <c r="C6" s="51"/>
      <c r="D6" s="6"/>
      <c r="E6" s="12"/>
      <c r="F6" s="24"/>
      <c r="G6" s="2"/>
    </row>
    <row r="7" spans="1:7" ht="12.75">
      <c r="A7" s="22" t="s">
        <v>88</v>
      </c>
      <c r="B7" s="6"/>
      <c r="C7" s="6"/>
      <c r="D7" s="22"/>
      <c r="E7" s="12"/>
      <c r="F7" s="24"/>
      <c r="G7" s="2"/>
    </row>
    <row r="8" spans="1:7" ht="12.75">
      <c r="A8" s="6" t="s">
        <v>0</v>
      </c>
      <c r="B8" s="6"/>
      <c r="C8" s="52">
        <v>653654525</v>
      </c>
      <c r="D8" s="52">
        <v>60062400</v>
      </c>
      <c r="E8" s="52">
        <v>6171250</v>
      </c>
      <c r="F8" s="24">
        <v>1</v>
      </c>
      <c r="G8" s="2" t="s">
        <v>25</v>
      </c>
    </row>
    <row r="9" spans="1:7" ht="12.75">
      <c r="A9" s="6" t="s">
        <v>1</v>
      </c>
      <c r="B9" s="6"/>
      <c r="C9" s="52">
        <v>840308214</v>
      </c>
      <c r="D9" s="52">
        <v>306165000</v>
      </c>
      <c r="E9" s="52">
        <v>55394800</v>
      </c>
      <c r="F9" s="24">
        <v>1</v>
      </c>
      <c r="G9" s="2" t="s">
        <v>25</v>
      </c>
    </row>
    <row r="10" spans="1:7" ht="12.75">
      <c r="A10" s="6" t="s">
        <v>2</v>
      </c>
      <c r="B10" s="6"/>
      <c r="C10" s="52">
        <v>696324394</v>
      </c>
      <c r="D10" s="52">
        <v>11027000</v>
      </c>
      <c r="E10" s="52">
        <v>11236000</v>
      </c>
      <c r="F10" s="24">
        <v>1</v>
      </c>
      <c r="G10" s="2" t="s">
        <v>25</v>
      </c>
    </row>
    <row r="11" spans="1:7" ht="12.75">
      <c r="A11" s="6" t="s">
        <v>29</v>
      </c>
      <c r="B11" s="6"/>
      <c r="C11" s="52">
        <v>123544729</v>
      </c>
      <c r="D11" s="52">
        <v>3924870</v>
      </c>
      <c r="E11" s="52">
        <v>278558</v>
      </c>
      <c r="F11" s="24">
        <v>1</v>
      </c>
      <c r="G11" s="2" t="s">
        <v>25</v>
      </c>
    </row>
    <row r="12" spans="1:7" ht="12.75">
      <c r="A12" s="6" t="s">
        <v>13</v>
      </c>
      <c r="B12" s="6"/>
      <c r="C12" s="52">
        <v>55721558</v>
      </c>
      <c r="D12" s="52">
        <v>8779280</v>
      </c>
      <c r="E12" s="52">
        <v>1532060</v>
      </c>
      <c r="F12" s="24">
        <v>1</v>
      </c>
      <c r="G12" s="2" t="s">
        <v>25</v>
      </c>
    </row>
    <row r="13" spans="1:7" ht="12.75">
      <c r="A13" s="6" t="s">
        <v>14</v>
      </c>
      <c r="B13" s="6"/>
      <c r="C13" s="52">
        <v>31582865</v>
      </c>
      <c r="D13" s="52">
        <v>261610</v>
      </c>
      <c r="E13" s="53"/>
      <c r="F13" s="24">
        <v>1</v>
      </c>
      <c r="G13" s="2" t="s">
        <v>25</v>
      </c>
    </row>
    <row r="14" spans="1:7" ht="12.75">
      <c r="A14" s="6" t="s">
        <v>31</v>
      </c>
      <c r="B14" s="6"/>
      <c r="C14" s="52">
        <v>19622517</v>
      </c>
      <c r="D14" s="52">
        <v>1178470</v>
      </c>
      <c r="E14" s="52">
        <v>395056</v>
      </c>
      <c r="F14" s="24">
        <v>1</v>
      </c>
      <c r="G14" s="2" t="s">
        <v>25</v>
      </c>
    </row>
    <row r="15" spans="1:7" ht="12.75">
      <c r="A15" s="6" t="s">
        <v>30</v>
      </c>
      <c r="B15" s="6"/>
      <c r="C15" s="52">
        <v>12373640</v>
      </c>
      <c r="D15" s="52">
        <v>188760</v>
      </c>
      <c r="E15" s="52">
        <v>3165</v>
      </c>
      <c r="F15" s="24">
        <v>1</v>
      </c>
      <c r="G15" s="2" t="s">
        <v>25</v>
      </c>
    </row>
    <row r="16" spans="1:7" ht="12.75">
      <c r="A16" s="48" t="s">
        <v>86</v>
      </c>
      <c r="B16" s="6"/>
      <c r="C16" s="50">
        <f>SUM(C8:C15)</f>
        <v>2433132442</v>
      </c>
      <c r="D16" s="50">
        <f>SUM(D8:D15)</f>
        <v>391587390</v>
      </c>
      <c r="E16" s="50">
        <f>SUM(E8:E15)</f>
        <v>75010889</v>
      </c>
      <c r="F16" s="24"/>
      <c r="G16" s="3"/>
    </row>
    <row r="17" spans="1:7" ht="12.75">
      <c r="A17" s="6"/>
      <c r="B17" s="6"/>
      <c r="C17" s="6"/>
      <c r="D17" s="6"/>
      <c r="E17" s="12"/>
      <c r="F17" s="24"/>
      <c r="G17" s="2"/>
    </row>
    <row r="18" spans="1:7" ht="12.75">
      <c r="A18" s="22" t="s">
        <v>26</v>
      </c>
      <c r="B18" s="22" t="s">
        <v>27</v>
      </c>
      <c r="C18" s="6"/>
      <c r="D18" s="6"/>
      <c r="E18" s="12"/>
      <c r="F18" s="24">
        <v>4</v>
      </c>
      <c r="G18" s="2"/>
    </row>
    <row r="19" spans="1:7" ht="12.75">
      <c r="A19" s="6" t="s">
        <v>0</v>
      </c>
      <c r="B19" s="6">
        <v>2.13</v>
      </c>
      <c r="C19" s="51">
        <f aca="true" t="shared" si="0" ref="C19:C26">C8*(B19/100)</f>
        <v>13922841.3825</v>
      </c>
      <c r="D19" s="51">
        <f aca="true" t="shared" si="1" ref="D19:D26">D8*(B19/100)</f>
        <v>1279329.1199999999</v>
      </c>
      <c r="E19" s="51">
        <f aca="true" t="shared" si="2" ref="E19:E26">E8*(B19/100)</f>
        <v>131447.625</v>
      </c>
      <c r="F19" s="27" t="s">
        <v>73</v>
      </c>
      <c r="G19" s="2" t="s">
        <v>25</v>
      </c>
    </row>
    <row r="20" spans="1:7" ht="12.75">
      <c r="A20" s="6" t="s">
        <v>1</v>
      </c>
      <c r="B20" s="6">
        <v>1.26</v>
      </c>
      <c r="C20" s="51">
        <f t="shared" si="0"/>
        <v>10587883.4964</v>
      </c>
      <c r="D20" s="51">
        <f t="shared" si="1"/>
        <v>3857679</v>
      </c>
      <c r="E20" s="51">
        <f t="shared" si="2"/>
        <v>697974.48</v>
      </c>
      <c r="F20" s="27" t="s">
        <v>74</v>
      </c>
      <c r="G20" s="2" t="s">
        <v>25</v>
      </c>
    </row>
    <row r="21" spans="1:7" ht="12.75">
      <c r="A21" s="6" t="s">
        <v>2</v>
      </c>
      <c r="B21" s="6">
        <v>1.23</v>
      </c>
      <c r="C21" s="51">
        <f t="shared" si="0"/>
        <v>8564790.0462</v>
      </c>
      <c r="D21" s="51">
        <f t="shared" si="1"/>
        <v>135632.1</v>
      </c>
      <c r="E21" s="51">
        <f t="shared" si="2"/>
        <v>138202.8</v>
      </c>
      <c r="F21" s="27" t="s">
        <v>75</v>
      </c>
      <c r="G21" s="2" t="s">
        <v>25</v>
      </c>
    </row>
    <row r="22" spans="1:7" ht="12.75">
      <c r="A22" s="6" t="s">
        <v>29</v>
      </c>
      <c r="B22" s="6">
        <v>2.02</v>
      </c>
      <c r="C22" s="51">
        <f t="shared" si="0"/>
        <v>2495603.5258</v>
      </c>
      <c r="D22" s="51">
        <f t="shared" si="1"/>
        <v>79282.374</v>
      </c>
      <c r="E22" s="51">
        <f t="shared" si="2"/>
        <v>5626.8715999999995</v>
      </c>
      <c r="F22" s="27" t="s">
        <v>76</v>
      </c>
      <c r="G22" s="2" t="s">
        <v>25</v>
      </c>
    </row>
    <row r="23" spans="1:7" ht="12.75">
      <c r="A23" s="6" t="s">
        <v>13</v>
      </c>
      <c r="B23" s="6">
        <v>1.92</v>
      </c>
      <c r="C23" s="51">
        <f t="shared" si="0"/>
        <v>1069853.9135999999</v>
      </c>
      <c r="D23" s="51">
        <f t="shared" si="1"/>
        <v>168562.17599999998</v>
      </c>
      <c r="E23" s="51">
        <f t="shared" si="2"/>
        <v>29415.551999999996</v>
      </c>
      <c r="F23" s="27" t="s">
        <v>77</v>
      </c>
      <c r="G23" s="2" t="s">
        <v>25</v>
      </c>
    </row>
    <row r="24" spans="1:7" ht="12.75">
      <c r="A24" s="6" t="s">
        <v>14</v>
      </c>
      <c r="B24" s="6">
        <v>2.01</v>
      </c>
      <c r="C24" s="51">
        <f t="shared" si="0"/>
        <v>634815.5864999999</v>
      </c>
      <c r="D24" s="51">
        <f t="shared" si="1"/>
        <v>5258.360999999999</v>
      </c>
      <c r="E24" s="51">
        <f t="shared" si="2"/>
        <v>0</v>
      </c>
      <c r="F24" s="27" t="s">
        <v>78</v>
      </c>
      <c r="G24" s="2" t="s">
        <v>25</v>
      </c>
    </row>
    <row r="25" spans="1:7" ht="12.75">
      <c r="A25" s="6" t="s">
        <v>31</v>
      </c>
      <c r="B25" s="6">
        <v>1.93</v>
      </c>
      <c r="C25" s="51">
        <f t="shared" si="0"/>
        <v>378714.5780999999</v>
      </c>
      <c r="D25" s="51">
        <f t="shared" si="1"/>
        <v>22744.470999999998</v>
      </c>
      <c r="E25" s="51">
        <f t="shared" si="2"/>
        <v>7624.580799999999</v>
      </c>
      <c r="F25" s="27" t="s">
        <v>79</v>
      </c>
      <c r="G25" s="2" t="s">
        <v>25</v>
      </c>
    </row>
    <row r="26" spans="1:7" ht="12.75">
      <c r="A26" s="6" t="s">
        <v>30</v>
      </c>
      <c r="B26" s="6">
        <v>2.21</v>
      </c>
      <c r="C26" s="51">
        <f t="shared" si="0"/>
        <v>273457.44399999996</v>
      </c>
      <c r="D26" s="51">
        <f t="shared" si="1"/>
        <v>4171.596</v>
      </c>
      <c r="E26" s="51">
        <f t="shared" si="2"/>
        <v>69.9465</v>
      </c>
      <c r="F26" s="27" t="s">
        <v>80</v>
      </c>
      <c r="G26" s="2" t="s">
        <v>25</v>
      </c>
    </row>
    <row r="27" spans="1:7" ht="12.75">
      <c r="A27" s="48" t="s">
        <v>16</v>
      </c>
      <c r="B27" s="48"/>
      <c r="C27" s="50">
        <f>SUM(C19:C26)</f>
        <v>37927959.97309999</v>
      </c>
      <c r="D27" s="50">
        <f>SUM(D19:D26)</f>
        <v>5552659.197999999</v>
      </c>
      <c r="E27" s="50">
        <f>SUM(E19:E26)</f>
        <v>1010361.8559</v>
      </c>
      <c r="F27" s="25"/>
      <c r="G27" s="13" t="s">
        <v>25</v>
      </c>
    </row>
    <row r="28" spans="1:11" ht="12.75">
      <c r="A28" s="6"/>
      <c r="B28" s="6"/>
      <c r="C28" s="51"/>
      <c r="D28" s="6"/>
      <c r="E28" s="12"/>
      <c r="F28" s="24"/>
      <c r="G28" s="2"/>
      <c r="H28" s="36"/>
      <c r="I28" s="37"/>
      <c r="J28" s="37"/>
      <c r="K28" s="23"/>
    </row>
    <row r="29" spans="1:10" ht="12.75">
      <c r="A29" s="6" t="s">
        <v>23</v>
      </c>
      <c r="B29" s="6"/>
      <c r="C29" s="51">
        <f>C27*0.5</f>
        <v>18963979.986549996</v>
      </c>
      <c r="D29" s="51">
        <f>D27*0.5</f>
        <v>2776329.5989999995</v>
      </c>
      <c r="E29" s="51">
        <f>E27*0.5</f>
        <v>505180.92795</v>
      </c>
      <c r="F29" s="24">
        <v>5</v>
      </c>
      <c r="G29" s="2" t="s">
        <v>25</v>
      </c>
      <c r="H29" s="30"/>
      <c r="I29" s="30"/>
      <c r="J29" s="30"/>
    </row>
    <row r="30" spans="1:10" ht="12.75">
      <c r="A30" s="6" t="s">
        <v>24</v>
      </c>
      <c r="B30" s="6"/>
      <c r="C30" s="51">
        <f>C27*(1-0.5)</f>
        <v>18963979.986549996</v>
      </c>
      <c r="D30" s="51">
        <f>D27*(1-0.5)</f>
        <v>2776329.5989999995</v>
      </c>
      <c r="E30" s="51">
        <f>E27*(1-0.5)</f>
        <v>505180.92795</v>
      </c>
      <c r="F30" s="24"/>
      <c r="G30" s="2" t="s">
        <v>25</v>
      </c>
      <c r="H30" s="30"/>
      <c r="I30" s="30"/>
      <c r="J30" s="30"/>
    </row>
    <row r="31" spans="1:10" ht="12.75">
      <c r="A31" s="6"/>
      <c r="B31" s="6"/>
      <c r="C31" s="6"/>
      <c r="D31" s="6"/>
      <c r="E31" s="6"/>
      <c r="F31" s="6"/>
      <c r="G31" s="2"/>
      <c r="H31" s="30"/>
      <c r="I31" s="30"/>
      <c r="J31" s="30"/>
    </row>
    <row r="32" spans="1:10" ht="18">
      <c r="A32" s="48" t="s">
        <v>33</v>
      </c>
      <c r="B32" s="48"/>
      <c r="C32" s="54">
        <f>C30/C5</f>
        <v>0.29848470354074147</v>
      </c>
      <c r="D32" s="54">
        <f>D30/D5</f>
        <v>0.40277288380743465</v>
      </c>
      <c r="E32" s="54">
        <f>E30/E5</f>
        <v>0.2949287549403307</v>
      </c>
      <c r="F32" s="6"/>
      <c r="G32" s="2"/>
      <c r="H32" s="30"/>
      <c r="I32" s="30"/>
      <c r="J32" s="30"/>
    </row>
    <row r="33" spans="1:10" ht="12.75">
      <c r="A33" s="2"/>
      <c r="B33" s="2"/>
      <c r="C33" s="33"/>
      <c r="D33" s="2"/>
      <c r="E33" s="2"/>
      <c r="F33" s="6"/>
      <c r="G33" s="2"/>
      <c r="H33" s="30"/>
      <c r="I33" s="30"/>
      <c r="J33" s="30"/>
    </row>
    <row r="34" spans="1:10" ht="12.75">
      <c r="A34" s="23" t="s">
        <v>17</v>
      </c>
      <c r="B34" s="2"/>
      <c r="C34" s="32">
        <f>(C5*(0.324)-C30)</f>
        <v>1621093.3614500053</v>
      </c>
      <c r="D34" s="32">
        <f>(D5*(0.413)-D30)</f>
        <v>70495.92100000056</v>
      </c>
      <c r="E34" s="32">
        <f>(E5*(0.305)-E30)</f>
        <v>17250.949049999996</v>
      </c>
      <c r="F34" s="6"/>
      <c r="G34" s="2"/>
      <c r="H34" s="30"/>
      <c r="I34" s="30"/>
      <c r="J34" s="30"/>
    </row>
    <row r="35" spans="1:10" ht="12.75">
      <c r="A35" s="21" t="s">
        <v>102</v>
      </c>
      <c r="B35" s="21"/>
      <c r="C35" s="35">
        <f>C34*650</f>
        <v>1053710684.9425035</v>
      </c>
      <c r="D35" s="35">
        <f>D34*650</f>
        <v>45822348.65000036</v>
      </c>
      <c r="E35" s="35">
        <f>E34*650</f>
        <v>11213116.882499997</v>
      </c>
      <c r="F35" s="29"/>
      <c r="G35" s="2"/>
      <c r="H35" s="30"/>
      <c r="I35" s="30"/>
      <c r="J35" s="30"/>
    </row>
    <row r="36" spans="1:10" ht="12.75">
      <c r="A36" s="21" t="s">
        <v>103</v>
      </c>
      <c r="B36" s="21"/>
      <c r="C36" s="35">
        <f>C35*20</f>
        <v>21074213698.850067</v>
      </c>
      <c r="D36" s="35">
        <f>D35*20</f>
        <v>916446973.0000073</v>
      </c>
      <c r="E36" s="35">
        <f>E35*20</f>
        <v>224262337.64999992</v>
      </c>
      <c r="F36" s="29"/>
      <c r="G36" s="2"/>
      <c r="H36" s="30"/>
      <c r="I36" s="30"/>
      <c r="J36" s="30"/>
    </row>
    <row r="37" spans="1:10" ht="12.75">
      <c r="A37" s="21"/>
      <c r="B37" s="21"/>
      <c r="C37" s="35"/>
      <c r="D37" s="35"/>
      <c r="E37" s="15"/>
      <c r="F37" s="29"/>
      <c r="G37" s="2"/>
      <c r="H37" s="30"/>
      <c r="I37" s="30"/>
      <c r="J37" s="30"/>
    </row>
    <row r="38" spans="1:10" ht="12.75">
      <c r="A38" s="21"/>
      <c r="B38" s="21"/>
      <c r="C38" s="35"/>
      <c r="D38" s="35"/>
      <c r="E38" s="15"/>
      <c r="F38" s="29"/>
      <c r="G38" s="2"/>
      <c r="H38" s="30"/>
      <c r="I38" s="30"/>
      <c r="J38" s="30"/>
    </row>
    <row r="39" spans="1:10" ht="12.75">
      <c r="A39" s="2" t="s">
        <v>89</v>
      </c>
      <c r="B39" s="2"/>
      <c r="C39" s="31"/>
      <c r="D39" s="31"/>
      <c r="E39" s="2"/>
      <c r="F39" s="6"/>
      <c r="G39" s="2"/>
      <c r="H39" s="30"/>
      <c r="I39" s="30"/>
      <c r="J39" s="30"/>
    </row>
    <row r="40" spans="1:10" ht="12.75">
      <c r="A40" s="2" t="s">
        <v>90</v>
      </c>
      <c r="B40" s="2"/>
      <c r="C40" s="31"/>
      <c r="D40" s="31"/>
      <c r="E40" s="2"/>
      <c r="F40" s="6"/>
      <c r="G40" s="2"/>
      <c r="H40" s="30"/>
      <c r="I40" s="30"/>
      <c r="J40" s="30"/>
    </row>
    <row r="41" spans="1:10" ht="12.75">
      <c r="A41" s="3" t="s">
        <v>91</v>
      </c>
      <c r="B41" s="2"/>
      <c r="C41" s="31"/>
      <c r="D41" s="31"/>
      <c r="E41" s="2"/>
      <c r="F41" s="6"/>
      <c r="G41" s="2"/>
      <c r="H41" s="30"/>
      <c r="I41" s="30"/>
      <c r="J41" s="30"/>
    </row>
    <row r="42" spans="1:10" ht="12.75">
      <c r="A42" s="32" t="s">
        <v>92</v>
      </c>
      <c r="B42" s="2"/>
      <c r="C42" s="31"/>
      <c r="D42" s="31"/>
      <c r="E42" s="2"/>
      <c r="F42" s="6"/>
      <c r="G42" s="2"/>
      <c r="H42" s="30"/>
      <c r="I42" s="30"/>
      <c r="J42" s="30"/>
    </row>
    <row r="43" spans="1:10" ht="12.75">
      <c r="A43" s="32" t="s">
        <v>93</v>
      </c>
      <c r="B43" s="2"/>
      <c r="C43" s="31"/>
      <c r="D43" s="31"/>
      <c r="E43" s="2"/>
      <c r="F43" s="6"/>
      <c r="G43" s="2"/>
      <c r="H43" s="30"/>
      <c r="I43" s="30"/>
      <c r="J43" s="30"/>
    </row>
    <row r="44" spans="1:10" ht="12.75">
      <c r="A44" s="40" t="s">
        <v>94</v>
      </c>
      <c r="B44" s="38"/>
      <c r="C44" s="39">
        <f>C34*836</f>
        <v>1355234050.1722045</v>
      </c>
      <c r="D44" s="39">
        <f>D34*836</f>
        <v>58934589.95600046</v>
      </c>
      <c r="E44" s="2"/>
      <c r="F44" s="6"/>
      <c r="G44" s="2"/>
      <c r="H44" s="30"/>
      <c r="I44" s="30"/>
      <c r="J44" s="30"/>
    </row>
    <row r="45" spans="1:10" ht="12.75">
      <c r="A45" s="44" t="s">
        <v>97</v>
      </c>
      <c r="B45" s="2"/>
      <c r="C45" s="39">
        <f>C34*2000</f>
        <v>3242186722.9000106</v>
      </c>
      <c r="D45" s="39">
        <f>D34*2000</f>
        <v>140991842.0000011</v>
      </c>
      <c r="E45" s="2"/>
      <c r="F45" s="6"/>
      <c r="G45" s="2"/>
      <c r="H45" s="30"/>
      <c r="I45" s="30"/>
      <c r="J45" s="30"/>
    </row>
    <row r="46" spans="1:10" ht="12.75">
      <c r="A46" s="3"/>
      <c r="B46" s="2"/>
      <c r="C46" s="31"/>
      <c r="D46" s="31"/>
      <c r="E46" s="2"/>
      <c r="F46" s="6"/>
      <c r="G46" s="2"/>
      <c r="H46" s="30"/>
      <c r="I46" s="30"/>
      <c r="J46" s="30"/>
    </row>
    <row r="47" spans="1:10" ht="12.75">
      <c r="A47" s="23" t="s">
        <v>19</v>
      </c>
      <c r="B47" s="2"/>
      <c r="C47" s="32">
        <f>(C5*(0.543)-C30)</f>
        <v>15535078.124450006</v>
      </c>
      <c r="D47" s="32">
        <f>(D5*(0.543)-D30)</f>
        <v>966591.1210000007</v>
      </c>
      <c r="E47" s="2"/>
      <c r="F47" s="6"/>
      <c r="G47" s="2"/>
      <c r="H47" s="30"/>
      <c r="I47" s="30"/>
      <c r="J47" s="30"/>
    </row>
    <row r="48" spans="1:10" ht="12.75">
      <c r="A48" s="2" t="s">
        <v>20</v>
      </c>
      <c r="B48" s="2"/>
      <c r="C48" s="34">
        <f>C47*479</f>
        <v>7441302421.611552</v>
      </c>
      <c r="D48" s="34">
        <f>D47*479</f>
        <v>462997146.95900035</v>
      </c>
      <c r="E48" s="2"/>
      <c r="F48" s="6"/>
      <c r="G48" s="2"/>
      <c r="H48" s="30"/>
      <c r="I48" s="30"/>
      <c r="J48" s="30"/>
    </row>
    <row r="49" spans="1:10" ht="12.75">
      <c r="A49" s="21" t="s">
        <v>87</v>
      </c>
      <c r="B49" s="21"/>
      <c r="C49" s="35">
        <f>C47*550</f>
        <v>8544292968.447503</v>
      </c>
      <c r="D49" s="35">
        <f>D47*550</f>
        <v>531625116.5500004</v>
      </c>
      <c r="E49" s="15"/>
      <c r="F49" s="29"/>
      <c r="G49" s="2"/>
      <c r="H49" s="30"/>
      <c r="I49" s="30"/>
      <c r="J49" s="30"/>
    </row>
    <row r="50" spans="1:10" ht="12.75">
      <c r="A50" s="21"/>
      <c r="B50" s="21"/>
      <c r="C50" s="35"/>
      <c r="D50" s="35"/>
      <c r="E50" s="15"/>
      <c r="F50" s="29"/>
      <c r="G50" s="2"/>
      <c r="H50" s="30"/>
      <c r="I50" s="30"/>
      <c r="J50" s="30"/>
    </row>
    <row r="51" spans="1:10" s="38" customFormat="1" ht="12.75">
      <c r="A51" s="38" t="s">
        <v>95</v>
      </c>
      <c r="C51" s="35">
        <f>C47*836</f>
        <v>12987325312.040205</v>
      </c>
      <c r="D51" s="39">
        <f>D47*836</f>
        <v>808070177.1560006</v>
      </c>
      <c r="F51" s="42"/>
      <c r="H51" s="41"/>
      <c r="I51" s="41"/>
      <c r="J51" s="41"/>
    </row>
    <row r="52" spans="1:10" s="38" customFormat="1" ht="12.75">
      <c r="A52" s="43" t="s">
        <v>96</v>
      </c>
      <c r="C52" s="35">
        <f>C47*2000</f>
        <v>31070156248.900013</v>
      </c>
      <c r="D52" s="39">
        <f>D47*2000</f>
        <v>1933182242.0000014</v>
      </c>
      <c r="F52" s="42"/>
      <c r="H52" s="41"/>
      <c r="I52" s="41"/>
      <c r="J52" s="41"/>
    </row>
    <row r="53" spans="1:10" ht="12.75">
      <c r="A53" s="2"/>
      <c r="B53" s="2"/>
      <c r="C53" s="34"/>
      <c r="D53" s="2"/>
      <c r="E53" s="2"/>
      <c r="F53" s="6"/>
      <c r="G53" s="2"/>
      <c r="H53" s="30"/>
      <c r="I53" s="30"/>
      <c r="J53" s="30"/>
    </row>
    <row r="54" spans="1:10" ht="12.75">
      <c r="A54" s="26" t="s">
        <v>67</v>
      </c>
      <c r="B54" s="2"/>
      <c r="E54" s="2"/>
      <c r="F54" s="6"/>
      <c r="G54" s="2"/>
      <c r="H54" s="30"/>
      <c r="I54" s="30"/>
      <c r="J54" s="30"/>
    </row>
    <row r="55" spans="1:10" ht="12.75">
      <c r="A55" s="26" t="s">
        <v>68</v>
      </c>
      <c r="B55" s="2"/>
      <c r="E55" s="2"/>
      <c r="F55" s="6"/>
      <c r="G55" s="2"/>
      <c r="H55" s="30"/>
      <c r="I55" s="30"/>
      <c r="J55" s="30"/>
    </row>
    <row r="56" spans="1:10" ht="12.75">
      <c r="A56" s="26" t="s">
        <v>69</v>
      </c>
      <c r="B56" s="2"/>
      <c r="E56" s="2"/>
      <c r="F56" s="6"/>
      <c r="G56" s="2"/>
      <c r="H56" s="30"/>
      <c r="I56" s="30"/>
      <c r="J56" s="30"/>
    </row>
    <row r="57" spans="1:10" ht="12.75">
      <c r="A57" s="26" t="s">
        <v>70</v>
      </c>
      <c r="B57" s="2"/>
      <c r="E57" s="2"/>
      <c r="F57" s="6"/>
      <c r="G57" s="2"/>
      <c r="H57" s="30"/>
      <c r="I57" s="30"/>
      <c r="J57" s="30"/>
    </row>
    <row r="58" spans="1:10" ht="12.75">
      <c r="A58" s="26" t="s">
        <v>71</v>
      </c>
      <c r="B58" s="2"/>
      <c r="E58" s="2"/>
      <c r="F58" s="6"/>
      <c r="G58" s="2"/>
      <c r="H58" s="30"/>
      <c r="I58" s="30"/>
      <c r="J58" s="30"/>
    </row>
    <row r="59" spans="1:10" ht="12.75">
      <c r="A59" s="26" t="s">
        <v>72</v>
      </c>
      <c r="B59" s="2"/>
      <c r="E59" s="2"/>
      <c r="F59" s="6"/>
      <c r="G59" s="2"/>
      <c r="H59" s="30"/>
      <c r="I59" s="30"/>
      <c r="J59" s="30"/>
    </row>
    <row r="60" spans="1:10" ht="12.75">
      <c r="A60" s="2"/>
      <c r="B60" s="2"/>
      <c r="C60" s="31"/>
      <c r="D60" s="2"/>
      <c r="E60" s="2"/>
      <c r="F60" s="6"/>
      <c r="G60" s="2"/>
      <c r="H60" s="30"/>
      <c r="I60" s="30"/>
      <c r="J60" s="30"/>
    </row>
    <row r="61" spans="1:10" ht="12.75">
      <c r="A61" s="28" t="s">
        <v>81</v>
      </c>
      <c r="B61" s="2"/>
      <c r="C61" s="31"/>
      <c r="E61" s="2"/>
      <c r="F61" s="6"/>
      <c r="G61" s="2"/>
      <c r="H61" s="30"/>
      <c r="I61" s="30"/>
      <c r="J61" s="30"/>
    </row>
    <row r="62" spans="1:10" ht="12.75">
      <c r="A62" s="28" t="s">
        <v>82</v>
      </c>
      <c r="B62" s="2"/>
      <c r="C62" s="31"/>
      <c r="E62" s="2"/>
      <c r="F62" s="6"/>
      <c r="G62" s="2"/>
      <c r="H62" s="30"/>
      <c r="I62" s="30"/>
      <c r="J62" s="30"/>
    </row>
    <row r="63" spans="1:10" ht="12.75">
      <c r="A63" s="28" t="s">
        <v>83</v>
      </c>
      <c r="B63" s="2"/>
      <c r="C63" s="31"/>
      <c r="E63" s="2"/>
      <c r="F63" s="6"/>
      <c r="G63" s="2"/>
      <c r="H63" s="30"/>
      <c r="I63" s="30"/>
      <c r="J63" s="30"/>
    </row>
    <row r="64" spans="1:10" ht="12.75">
      <c r="A64" s="28" t="s">
        <v>84</v>
      </c>
      <c r="B64" s="2"/>
      <c r="C64" s="31"/>
      <c r="E64" s="2"/>
      <c r="F64" s="6"/>
      <c r="G64" s="2"/>
      <c r="H64" s="30"/>
      <c r="I64" s="30"/>
      <c r="J64" s="30"/>
    </row>
    <row r="65" spans="1:10" ht="12.75">
      <c r="A65" s="28" t="s">
        <v>85</v>
      </c>
      <c r="B65" s="2"/>
      <c r="C65" s="31"/>
      <c r="E65" s="2"/>
      <c r="F65" s="6"/>
      <c r="G65" s="2"/>
      <c r="H65" s="30"/>
      <c r="I65" s="30"/>
      <c r="J65" s="30"/>
    </row>
    <row r="66" spans="2:10" ht="12.75">
      <c r="B66" s="2"/>
      <c r="C66" s="31"/>
      <c r="E66" s="2"/>
      <c r="F66" s="6"/>
      <c r="G66" s="2"/>
      <c r="H66" s="30"/>
      <c r="I66" s="30"/>
      <c r="J66" s="30"/>
    </row>
    <row r="67" spans="1:10" ht="12.75">
      <c r="A67" s="2" t="s">
        <v>3</v>
      </c>
      <c r="B67" s="2"/>
      <c r="C67" s="31"/>
      <c r="E67" s="2"/>
      <c r="F67" s="6"/>
      <c r="G67" s="2"/>
      <c r="H67" s="30"/>
      <c r="I67" s="30"/>
      <c r="J67" s="30"/>
    </row>
    <row r="68" spans="1:10" ht="12.75">
      <c r="A68" s="2" t="s">
        <v>4</v>
      </c>
      <c r="B68" s="2"/>
      <c r="C68" s="31"/>
      <c r="E68" s="2"/>
      <c r="F68" s="6"/>
      <c r="G68" s="2"/>
      <c r="H68" s="30"/>
      <c r="I68" s="30"/>
      <c r="J68" s="30"/>
    </row>
    <row r="69" spans="1:10" ht="12.75">
      <c r="A69" s="2" t="s">
        <v>5</v>
      </c>
      <c r="B69" s="2"/>
      <c r="C69" s="31"/>
      <c r="E69" s="2"/>
      <c r="F69" s="6"/>
      <c r="G69" s="2"/>
      <c r="H69" s="30"/>
      <c r="I69" s="30"/>
      <c r="J69" s="30"/>
    </row>
    <row r="70" spans="1:10" ht="12.75">
      <c r="A70" s="2" t="s">
        <v>6</v>
      </c>
      <c r="B70" s="2"/>
      <c r="C70" s="31"/>
      <c r="D70" s="2"/>
      <c r="E70" s="2"/>
      <c r="F70" s="6"/>
      <c r="G70" s="2"/>
      <c r="H70" s="30"/>
      <c r="I70" s="30"/>
      <c r="J70" s="30"/>
    </row>
    <row r="71" spans="1:10" ht="12.75">
      <c r="A71" s="2" t="s">
        <v>7</v>
      </c>
      <c r="B71" s="2"/>
      <c r="C71" s="31"/>
      <c r="D71" s="2"/>
      <c r="E71" s="2"/>
      <c r="F71" s="6"/>
      <c r="G71" s="2"/>
      <c r="H71" s="30"/>
      <c r="I71" s="30"/>
      <c r="J71" s="30"/>
    </row>
    <row r="72" spans="1:10" ht="12.75">
      <c r="A72" s="2" t="s">
        <v>8</v>
      </c>
      <c r="B72" s="2"/>
      <c r="C72" s="31"/>
      <c r="D72" s="2"/>
      <c r="E72" s="2"/>
      <c r="F72" s="6"/>
      <c r="G72" s="2"/>
      <c r="H72" s="30"/>
      <c r="I72" s="30"/>
      <c r="J72" s="30"/>
    </row>
    <row r="73" spans="1:10" ht="12.75">
      <c r="A73" s="2" t="s">
        <v>9</v>
      </c>
      <c r="B73" s="2"/>
      <c r="C73" s="31"/>
      <c r="D73" s="2"/>
      <c r="E73" s="2"/>
      <c r="F73" s="6"/>
      <c r="G73" s="2"/>
      <c r="H73" s="30"/>
      <c r="I73" s="30"/>
      <c r="J73" s="30"/>
    </row>
    <row r="74" spans="1:10" ht="12.75">
      <c r="A74" s="2" t="s">
        <v>10</v>
      </c>
      <c r="B74" s="2"/>
      <c r="C74" s="31"/>
      <c r="D74" s="2"/>
      <c r="E74" s="2"/>
      <c r="F74" s="6"/>
      <c r="G74" s="2"/>
      <c r="H74" s="30"/>
      <c r="I74" s="30"/>
      <c r="J74" s="30"/>
    </row>
    <row r="75" spans="1:10" ht="12.75">
      <c r="A75" s="2" t="s">
        <v>11</v>
      </c>
      <c r="G75" s="2"/>
      <c r="H75" s="30"/>
      <c r="I75" s="30"/>
      <c r="J75" s="30"/>
    </row>
    <row r="76" spans="1:10" ht="12.75">
      <c r="A76" s="2" t="s">
        <v>12</v>
      </c>
      <c r="G76" s="2"/>
      <c r="H76" s="30"/>
      <c r="I76" s="30"/>
      <c r="J76" s="30"/>
    </row>
    <row r="77" spans="7:10" ht="12.75">
      <c r="G77" s="2"/>
      <c r="H77" s="30"/>
      <c r="I77" s="30"/>
      <c r="J77" s="30"/>
    </row>
    <row r="78" spans="7:10" ht="12.75">
      <c r="G78" s="2"/>
      <c r="H78" s="30"/>
      <c r="I78" s="30"/>
      <c r="J78" s="30"/>
    </row>
    <row r="79" spans="7:10" ht="12.75">
      <c r="G79" s="2"/>
      <c r="H79" s="30"/>
      <c r="I79" s="30"/>
      <c r="J79" s="30"/>
    </row>
    <row r="80" spans="7:10" ht="12.75">
      <c r="G80" s="2"/>
      <c r="H80" s="30"/>
      <c r="I80" s="30"/>
      <c r="J80" s="30"/>
    </row>
    <row r="81" spans="7:10" ht="12.75">
      <c r="G81" s="2"/>
      <c r="H81" s="30"/>
      <c r="I81" s="30"/>
      <c r="J81" s="30"/>
    </row>
    <row r="82" spans="7:10" ht="12.75">
      <c r="G82" s="2"/>
      <c r="H82" s="30"/>
      <c r="I82" s="30"/>
      <c r="J82" s="30"/>
    </row>
    <row r="83" spans="7:10" ht="12.75">
      <c r="G83" s="2"/>
      <c r="H83" s="30"/>
      <c r="I83" s="30"/>
      <c r="J83" s="30"/>
    </row>
    <row r="84" spans="7:10" ht="12.75">
      <c r="G84" s="2"/>
      <c r="H84" s="30"/>
      <c r="I84" s="30"/>
      <c r="J84" s="30"/>
    </row>
    <row r="85" spans="7:10" ht="12.75">
      <c r="G85" s="2"/>
      <c r="H85" s="30"/>
      <c r="I85" s="30"/>
      <c r="J85" s="30"/>
    </row>
    <row r="86" spans="7:10" ht="12.75">
      <c r="G86" s="2"/>
      <c r="H86" s="30"/>
      <c r="I86" s="30"/>
      <c r="J86" s="30"/>
    </row>
    <row r="87" spans="7:10" ht="12.75">
      <c r="G87" s="2"/>
      <c r="H87" s="30"/>
      <c r="I87" s="30"/>
      <c r="J87" s="30"/>
    </row>
    <row r="88" spans="7:10" ht="12.75">
      <c r="G88" s="2"/>
      <c r="H88" s="30"/>
      <c r="I88" s="30"/>
      <c r="J88" s="30"/>
    </row>
    <row r="89" spans="7:10" ht="12.75">
      <c r="G89" s="2"/>
      <c r="H89" s="30"/>
      <c r="I89" s="30"/>
      <c r="J89" s="30"/>
    </row>
    <row r="90" spans="7:10" ht="12.75">
      <c r="G90" s="2"/>
      <c r="H90" s="30"/>
      <c r="I90" s="30"/>
      <c r="J90" s="30"/>
    </row>
    <row r="91" spans="7:10" ht="12.75">
      <c r="G91" s="2"/>
      <c r="H91" s="30"/>
      <c r="I91" s="30"/>
      <c r="J91" s="30"/>
    </row>
    <row r="92" spans="7:10" ht="12.75">
      <c r="G92" s="2"/>
      <c r="H92" s="30"/>
      <c r="I92" s="30"/>
      <c r="J92" s="30"/>
    </row>
    <row r="93" spans="7:10" ht="12.75">
      <c r="G93" s="2"/>
      <c r="H93" s="30"/>
      <c r="I93" s="30"/>
      <c r="J93" s="30"/>
    </row>
    <row r="94" spans="7:10" ht="12.75">
      <c r="G94" s="2"/>
      <c r="H94" s="30"/>
      <c r="I94" s="30"/>
      <c r="J94" s="30"/>
    </row>
    <row r="95" spans="7:10" ht="12.75">
      <c r="G95" s="2"/>
      <c r="H95" s="30"/>
      <c r="I95" s="30"/>
      <c r="J95" s="30"/>
    </row>
    <row r="96" spans="7:10" ht="12.75">
      <c r="G96" s="2"/>
      <c r="H96" s="30"/>
      <c r="I96" s="30"/>
      <c r="J96" s="30"/>
    </row>
    <row r="97" spans="7:10" ht="12.75">
      <c r="G97" s="2"/>
      <c r="H97" s="30"/>
      <c r="I97" s="30"/>
      <c r="J97" s="30"/>
    </row>
    <row r="98" spans="7:10" ht="12.75">
      <c r="G98" s="2"/>
      <c r="H98" s="30"/>
      <c r="I98" s="30"/>
      <c r="J98" s="3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bill raun</cp:lastModifiedBy>
  <cp:lastPrinted>2001-03-08T19:15:13Z</cp:lastPrinted>
  <dcterms:created xsi:type="dcterms:W3CDTF">1998-07-16T14:34:42Z</dcterms:created>
  <dcterms:modified xsi:type="dcterms:W3CDTF">2012-09-11T18:11:29Z</dcterms:modified>
  <cp:category/>
  <cp:version/>
  <cp:contentType/>
  <cp:contentStatus/>
</cp:coreProperties>
</file>